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tner\OSE\fasciculos site\"/>
    </mc:Choice>
  </mc:AlternateContent>
  <xr:revisionPtr revIDLastSave="0" documentId="13_ncr:1_{8784A260-DBE4-4CB1-AEFD-5ACE079F90C6}" xr6:coauthVersionLast="43" xr6:coauthVersionMax="43" xr10:uidLastSave="{00000000-0000-0000-0000-000000000000}"/>
  <bookViews>
    <workbookView xWindow="-120" yWindow="-120" windowWidth="29040" windowHeight="15840" tabRatio="752" xr2:uid="{00000000-000D-0000-FFFF-FFFF00000000}"/>
  </bookViews>
  <sheets>
    <sheet name="Configuração Módulos-Inversor" sheetId="45" r:id="rId1"/>
    <sheet name="Exemplo" sheetId="4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45" l="1"/>
  <c r="E23" i="45" s="1"/>
  <c r="E24" i="45" s="1"/>
  <c r="F24" i="45" s="1"/>
  <c r="G17" i="45"/>
  <c r="H17" i="45" s="1"/>
  <c r="I17" i="45" s="1"/>
  <c r="F20" i="45" s="1"/>
  <c r="F17" i="45"/>
  <c r="B17" i="45"/>
  <c r="G16" i="45"/>
  <c r="F16" i="45"/>
  <c r="H16" i="45" s="1"/>
  <c r="I16" i="45" s="1"/>
  <c r="B16" i="45"/>
  <c r="G14" i="45" s="1"/>
  <c r="G15" i="45"/>
  <c r="F15" i="45"/>
  <c r="B15" i="45"/>
  <c r="G13" i="45" s="1"/>
  <c r="F14" i="45"/>
  <c r="F13" i="45"/>
  <c r="H15" i="45" l="1"/>
  <c r="I15" i="45" s="1"/>
  <c r="H14" i="45"/>
  <c r="I14" i="45" s="1"/>
  <c r="H13" i="45"/>
  <c r="I13" i="45" s="1"/>
  <c r="F22" i="45"/>
  <c r="B17" i="44"/>
  <c r="B16" i="44"/>
  <c r="F21" i="45" l="1"/>
  <c r="E22" i="44"/>
  <c r="E23" i="44" s="1"/>
  <c r="G17" i="44"/>
  <c r="F17" i="44"/>
  <c r="G16" i="44"/>
  <c r="F16" i="44"/>
  <c r="G15" i="44"/>
  <c r="F15" i="44"/>
  <c r="F13" i="44"/>
  <c r="G14" i="44"/>
  <c r="F14" i="44"/>
  <c r="B15" i="44"/>
  <c r="G13" i="44" s="1"/>
  <c r="E24" i="44" l="1"/>
  <c r="F24" i="44" s="1"/>
  <c r="H16" i="44"/>
  <c r="I16" i="44" s="1"/>
  <c r="F22" i="44" s="1"/>
  <c r="H14" i="44"/>
  <c r="I14" i="44" s="1"/>
  <c r="H15" i="44"/>
  <c r="I15" i="44" s="1"/>
  <c r="H17" i="44"/>
  <c r="I17" i="44" s="1"/>
  <c r="F20" i="44" s="1"/>
  <c r="H13" i="44"/>
  <c r="I13" i="44" s="1"/>
  <c r="F21" i="44" l="1"/>
</calcChain>
</file>

<file path=xl/sharedStrings.xml><?xml version="1.0" encoding="utf-8"?>
<sst xmlns="http://schemas.openxmlformats.org/spreadsheetml/2006/main" count="118" uniqueCount="58">
  <si>
    <t>Modelo</t>
  </si>
  <si>
    <t>Local da Instalação</t>
  </si>
  <si>
    <t>I max</t>
  </si>
  <si>
    <t>Temp</t>
  </si>
  <si>
    <t>I SC [A]</t>
  </si>
  <si>
    <t>P nom [Wp]</t>
  </si>
  <si>
    <t>I max [A]</t>
  </si>
  <si>
    <t>P max</t>
  </si>
  <si>
    <t>Cálculo</t>
  </si>
  <si>
    <t>Valor inversor</t>
  </si>
  <si>
    <t>Valor módulo</t>
  </si>
  <si>
    <t>Resultado</t>
  </si>
  <si>
    <t>Potência total</t>
  </si>
  <si>
    <t>Verificação</t>
  </si>
  <si>
    <t>N° módulos por string</t>
  </si>
  <si>
    <t>N° strings</t>
  </si>
  <si>
    <t>N° módulos total</t>
  </si>
  <si>
    <t>N° máx módulos por string</t>
  </si>
  <si>
    <t>N° máx módulos total</t>
  </si>
  <si>
    <t>Teste por</t>
  </si>
  <si>
    <t xml:space="preserve">N° mín módulos por string </t>
  </si>
  <si>
    <t>V OC [V]</t>
  </si>
  <si>
    <t>V MPP max</t>
  </si>
  <si>
    <t>V MPP min</t>
  </si>
  <si>
    <t>V max [V]</t>
  </si>
  <si>
    <t>V max</t>
  </si>
  <si>
    <t>Coef V [%/°C]</t>
  </si>
  <si>
    <t>P max c.c. [W]</t>
  </si>
  <si>
    <t>AXITEC</t>
  </si>
  <si>
    <t>PHB</t>
  </si>
  <si>
    <t>Fator de dimensionamento</t>
  </si>
  <si>
    <t>MÒDULO - fabricante</t>
  </si>
  <si>
    <t>INVERSOR - fabricante</t>
  </si>
  <si>
    <t>Tolerado min</t>
  </si>
  <si>
    <t>Ideal min</t>
  </si>
  <si>
    <t>Ideal max</t>
  </si>
  <si>
    <t>PHB60K-MT</t>
  </si>
  <si>
    <t>AC-330P/156-60S</t>
  </si>
  <si>
    <t>Ajustado</t>
  </si>
  <si>
    <t>Tolerado max</t>
  </si>
  <si>
    <t>N° máx strings em paralelo</t>
  </si>
  <si>
    <t>Campos verdes apresentam resultados principais</t>
  </si>
  <si>
    <t>Campos cinzas mostram resultados intermediários</t>
  </si>
  <si>
    <t>Preenche ou verifique os campos em azul</t>
  </si>
  <si>
    <t>Configuração dos módulos fotovoltaicos com o inversor</t>
  </si>
  <si>
    <t>T célula, operação, mín [°C]</t>
  </si>
  <si>
    <t>T ambiente, mín [°C]</t>
  </si>
  <si>
    <t>T célula, operaçãom máx [°C]</t>
  </si>
  <si>
    <t>V PMP nom [V]</t>
  </si>
  <si>
    <t>V PMP max [V]</t>
  </si>
  <si>
    <t>V OC,máx [V]</t>
  </si>
  <si>
    <t>V PMP,mín  [V]</t>
  </si>
  <si>
    <t>V PMP,máx [V]</t>
  </si>
  <si>
    <t>V PMP min [V]</t>
  </si>
  <si>
    <t>Verificação de alternativas</t>
  </si>
  <si>
    <t>Alternativa</t>
  </si>
  <si>
    <t>P nom [W]</t>
  </si>
  <si>
    <t>Parte do Manual de energia solar 
www.solarize.com.br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</si>
</sst>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61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" fontId="0" fillId="0" borderId="0" xfId="0" applyNumberFormat="1"/>
    <xf numFmtId="164" fontId="0" fillId="2" borderId="8" xfId="0" applyNumberFormat="1" applyFill="1" applyBorder="1" applyAlignment="1">
      <alignment horizontal="right"/>
    </xf>
    <xf numFmtId="164" fontId="0" fillId="2" borderId="5" xfId="0" applyNumberFormat="1" applyFill="1" applyBorder="1" applyAlignment="1">
      <alignment horizontal="righ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9" xfId="0" applyFill="1" applyBorder="1"/>
    <xf numFmtId="164" fontId="0" fillId="2" borderId="9" xfId="0" applyNumberFormat="1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4" fillId="3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2" fillId="0" borderId="0" xfId="0" applyFont="1"/>
    <xf numFmtId="0" fontId="2" fillId="4" borderId="2" xfId="0" applyFont="1" applyFill="1" applyBorder="1"/>
    <xf numFmtId="0" fontId="2" fillId="4" borderId="3" xfId="0" applyFont="1" applyFill="1" applyBorder="1" applyAlignment="1">
      <alignment horizontal="right"/>
    </xf>
    <xf numFmtId="0" fontId="3" fillId="4" borderId="2" xfId="0" applyFont="1" applyFill="1" applyBorder="1"/>
    <xf numFmtId="0" fontId="3" fillId="4" borderId="4" xfId="0" applyFont="1" applyFill="1" applyBorder="1"/>
    <xf numFmtId="0" fontId="2" fillId="4" borderId="6" xfId="0" applyFont="1" applyFill="1" applyBorder="1" applyAlignment="1">
      <alignment horizontal="right"/>
    </xf>
    <xf numFmtId="0" fontId="0" fillId="5" borderId="1" xfId="0" applyFill="1" applyBorder="1"/>
    <xf numFmtId="0" fontId="2" fillId="5" borderId="8" xfId="0" applyFont="1" applyFill="1" applyBorder="1" applyAlignment="1">
      <alignment horizontal="right"/>
    </xf>
    <xf numFmtId="10" fontId="2" fillId="5" borderId="8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2" fillId="4" borderId="13" xfId="0" applyFont="1" applyFill="1" applyBorder="1"/>
    <xf numFmtId="0" fontId="2" fillId="5" borderId="8" xfId="0" applyFont="1" applyFill="1" applyBorder="1"/>
    <xf numFmtId="0" fontId="2" fillId="5" borderId="5" xfId="0" applyFont="1" applyFill="1" applyBorder="1"/>
    <xf numFmtId="0" fontId="3" fillId="4" borderId="18" xfId="0" applyFont="1" applyFill="1" applyBorder="1"/>
    <xf numFmtId="0" fontId="0" fillId="6" borderId="1" xfId="0" applyFill="1" applyBorder="1"/>
    <xf numFmtId="9" fontId="0" fillId="6" borderId="9" xfId="1" applyFont="1" applyFill="1" applyBorder="1"/>
    <xf numFmtId="0" fontId="0" fillId="2" borderId="18" xfId="0" applyFill="1" applyBorder="1"/>
    <xf numFmtId="0" fontId="0" fillId="2" borderId="2" xfId="0" applyFill="1" applyBorder="1"/>
    <xf numFmtId="0" fontId="2" fillId="5" borderId="3" xfId="0" applyFont="1" applyFill="1" applyBorder="1" applyAlignment="1">
      <alignment horizontal="right"/>
    </xf>
    <xf numFmtId="9" fontId="0" fillId="0" borderId="0" xfId="0" applyNumberFormat="1"/>
    <xf numFmtId="3" fontId="2" fillId="5" borderId="3" xfId="0" applyNumberFormat="1" applyFont="1" applyFill="1" applyBorder="1"/>
    <xf numFmtId="3" fontId="2" fillId="5" borderId="8" xfId="0" applyNumberFormat="1" applyFont="1" applyFill="1" applyBorder="1"/>
    <xf numFmtId="3" fontId="0" fillId="2" borderId="1" xfId="0" applyNumberFormat="1" applyFill="1" applyBorder="1"/>
    <xf numFmtId="9" fontId="2" fillId="5" borderId="8" xfId="0" applyNumberFormat="1" applyFont="1" applyFill="1" applyBorder="1" applyAlignment="1">
      <alignment horizontal="right"/>
    </xf>
    <xf numFmtId="9" fontId="2" fillId="5" borderId="19" xfId="0" applyNumberFormat="1" applyFont="1" applyFill="1" applyBorder="1" applyAlignment="1">
      <alignment horizontal="right"/>
    </xf>
    <xf numFmtId="9" fontId="2" fillId="5" borderId="5" xfId="0" applyNumberFormat="1" applyFont="1" applyFill="1" applyBorder="1" applyAlignment="1">
      <alignment horizontal="right"/>
    </xf>
    <xf numFmtId="3" fontId="0" fillId="6" borderId="14" xfId="0" applyNumberFormat="1" applyFill="1" applyBorder="1"/>
    <xf numFmtId="0" fontId="2" fillId="5" borderId="19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1" fontId="2" fillId="2" borderId="8" xfId="0" applyNumberFormat="1" applyFont="1" applyFill="1" applyBorder="1"/>
    <xf numFmtId="1" fontId="2" fillId="2" borderId="5" xfId="0" applyNumberFormat="1" applyFont="1" applyFill="1" applyBorder="1"/>
    <xf numFmtId="0" fontId="0" fillId="6" borderId="8" xfId="0" applyFill="1" applyBorder="1" applyAlignment="1">
      <alignment horizontal="right"/>
    </xf>
    <xf numFmtId="0" fontId="0" fillId="6" borderId="5" xfId="0" applyFill="1" applyBorder="1" applyAlignment="1">
      <alignment horizontal="right"/>
    </xf>
    <xf numFmtId="0" fontId="7" fillId="5" borderId="17" xfId="0" applyFont="1" applyFill="1" applyBorder="1" applyAlignment="1">
      <alignment horizontal="left"/>
    </xf>
    <xf numFmtId="0" fontId="7" fillId="5" borderId="20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3" fontId="7" fillId="6" borderId="23" xfId="0" applyNumberFormat="1" applyFont="1" applyFill="1" applyBorder="1" applyAlignment="1">
      <alignment horizontal="left"/>
    </xf>
    <xf numFmtId="3" fontId="7" fillId="6" borderId="24" xfId="0" applyNumberFormat="1" applyFont="1" applyFill="1" applyBorder="1" applyAlignment="1">
      <alignment horizontal="left"/>
    </xf>
    <xf numFmtId="0" fontId="5" fillId="5" borderId="19" xfId="0" applyFont="1" applyFill="1" applyBorder="1" applyAlignment="1">
      <alignment horizontal="right"/>
    </xf>
    <xf numFmtId="0" fontId="0" fillId="3" borderId="12" xfId="0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s://www.solarize.com.br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s://www.solarize.com.b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0</xdr:row>
      <xdr:rowOff>9525</xdr:rowOff>
    </xdr:from>
    <xdr:to>
      <xdr:col>8</xdr:col>
      <xdr:colOff>835727</xdr:colOff>
      <xdr:row>0</xdr:row>
      <xdr:rowOff>531114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54040E-6DB1-4C5B-99C6-DE85A2423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0" y="9525"/>
          <a:ext cx="1350077" cy="521589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</xdr:colOff>
      <xdr:row>18</xdr:row>
      <xdr:rowOff>18636</xdr:rowOff>
    </xdr:from>
    <xdr:to>
      <xdr:col>8</xdr:col>
      <xdr:colOff>840031</xdr:colOff>
      <xdr:row>23</xdr:row>
      <xdr:rowOff>142876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CA0AF36-51C0-42E6-B261-2F0D38E86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38950" y="3923886"/>
          <a:ext cx="2497381" cy="10957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0</xdr:row>
      <xdr:rowOff>9525</xdr:rowOff>
    </xdr:from>
    <xdr:to>
      <xdr:col>8</xdr:col>
      <xdr:colOff>835727</xdr:colOff>
      <xdr:row>0</xdr:row>
      <xdr:rowOff>531114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9525"/>
          <a:ext cx="1350077" cy="521589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</xdr:colOff>
      <xdr:row>18</xdr:row>
      <xdr:rowOff>18636</xdr:rowOff>
    </xdr:from>
    <xdr:to>
      <xdr:col>8</xdr:col>
      <xdr:colOff>840031</xdr:colOff>
      <xdr:row>23</xdr:row>
      <xdr:rowOff>142876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010BB70-D7FD-45F8-8945-93FA29AE8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38950" y="3923886"/>
          <a:ext cx="2497381" cy="1095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BDC10-F1A2-4D4E-83DD-8319AD27DEE0}">
  <sheetPr>
    <pageSetUpPr fitToPage="1"/>
  </sheetPr>
  <dimension ref="A1:L29"/>
  <sheetViews>
    <sheetView tabSelected="1" zoomScaleNormal="100" workbookViewId="0">
      <selection activeCell="E1" sqref="E1:G1"/>
    </sheetView>
  </sheetViews>
  <sheetFormatPr defaultRowHeight="15" x14ac:dyDescent="0.25"/>
  <cols>
    <col min="1" max="1" width="27.42578125" customWidth="1"/>
    <col min="2" max="2" width="15.5703125" customWidth="1"/>
    <col min="3" max="3" width="4.140625" customWidth="1"/>
    <col min="4" max="4" width="27.85546875" customWidth="1"/>
    <col min="5" max="6" width="13" customWidth="1"/>
    <col min="7" max="7" width="12.5703125" customWidth="1"/>
    <col min="8" max="8" width="13.85546875" customWidth="1"/>
    <col min="9" max="9" width="12.7109375" bestFit="1" customWidth="1"/>
    <col min="10" max="10" width="10.7109375" customWidth="1"/>
    <col min="11" max="11" width="11" customWidth="1"/>
  </cols>
  <sheetData>
    <row r="1" spans="1:9" s="17" customFormat="1" ht="42.95" customHeight="1" thickBot="1" x14ac:dyDescent="0.3">
      <c r="A1" s="16" t="s">
        <v>44</v>
      </c>
      <c r="B1" s="19"/>
      <c r="C1" s="19"/>
      <c r="D1" s="19"/>
      <c r="E1" s="60" t="s">
        <v>57</v>
      </c>
      <c r="F1" s="60"/>
      <c r="G1" s="60"/>
      <c r="H1" s="19"/>
      <c r="I1" s="18"/>
    </row>
    <row r="2" spans="1:9" ht="15.75" thickBot="1" x14ac:dyDescent="0.3"/>
    <row r="3" spans="1:9" ht="15.75" x14ac:dyDescent="0.25">
      <c r="A3" s="23" t="s">
        <v>1</v>
      </c>
      <c r="B3" s="29" t="s">
        <v>3</v>
      </c>
      <c r="D3" s="23" t="s">
        <v>32</v>
      </c>
      <c r="E3" s="38"/>
    </row>
    <row r="4" spans="1:9" ht="16.5" thickBot="1" x14ac:dyDescent="0.3">
      <c r="A4" s="11" t="s">
        <v>46</v>
      </c>
      <c r="B4" s="27"/>
      <c r="D4" s="24" t="s">
        <v>0</v>
      </c>
      <c r="E4" s="48"/>
    </row>
    <row r="5" spans="1:9" x14ac:dyDescent="0.25">
      <c r="A5" s="36" t="s">
        <v>45</v>
      </c>
      <c r="B5" s="47"/>
      <c r="D5" s="37" t="s">
        <v>56</v>
      </c>
      <c r="E5" s="40"/>
    </row>
    <row r="6" spans="1:9" ht="15.75" thickBot="1" x14ac:dyDescent="0.3">
      <c r="A6" s="12" t="s">
        <v>47</v>
      </c>
      <c r="B6" s="48"/>
      <c r="D6" s="11" t="s">
        <v>27</v>
      </c>
      <c r="E6" s="41"/>
    </row>
    <row r="7" spans="1:9" ht="15.75" thickBot="1" x14ac:dyDescent="0.3">
      <c r="D7" s="11" t="s">
        <v>6</v>
      </c>
      <c r="E7" s="27"/>
    </row>
    <row r="8" spans="1:9" ht="15.75" x14ac:dyDescent="0.25">
      <c r="A8" s="23" t="s">
        <v>31</v>
      </c>
      <c r="B8" s="38"/>
      <c r="D8" s="11" t="s">
        <v>24</v>
      </c>
      <c r="E8" s="31"/>
    </row>
    <row r="9" spans="1:9" ht="16.5" thickBot="1" x14ac:dyDescent="0.3">
      <c r="A9" s="33" t="s">
        <v>0</v>
      </c>
      <c r="B9" s="59"/>
      <c r="D9" s="11" t="s">
        <v>53</v>
      </c>
      <c r="E9" s="31"/>
    </row>
    <row r="10" spans="1:9" ht="15.75" thickBot="1" x14ac:dyDescent="0.3">
      <c r="A10" s="37" t="s">
        <v>5</v>
      </c>
      <c r="B10" s="38"/>
      <c r="D10" s="12" t="s">
        <v>49</v>
      </c>
      <c r="E10" s="32"/>
    </row>
    <row r="11" spans="1:9" ht="15.75" thickBot="1" x14ac:dyDescent="0.3">
      <c r="A11" s="11" t="s">
        <v>4</v>
      </c>
      <c r="B11" s="27"/>
      <c r="E11" s="20"/>
    </row>
    <row r="12" spans="1:9" x14ac:dyDescent="0.25">
      <c r="A12" s="11" t="s">
        <v>48</v>
      </c>
      <c r="B12" s="27"/>
      <c r="D12" s="21" t="s">
        <v>8</v>
      </c>
      <c r="E12" s="30" t="s">
        <v>19</v>
      </c>
      <c r="F12" s="25" t="s">
        <v>9</v>
      </c>
      <c r="G12" s="25" t="s">
        <v>10</v>
      </c>
      <c r="H12" s="25" t="s">
        <v>11</v>
      </c>
      <c r="I12" s="22" t="s">
        <v>38</v>
      </c>
    </row>
    <row r="13" spans="1:9" x14ac:dyDescent="0.25">
      <c r="A13" s="11" t="s">
        <v>21</v>
      </c>
      <c r="B13" s="27"/>
      <c r="D13" s="11" t="s">
        <v>17</v>
      </c>
      <c r="E13" s="13" t="s">
        <v>25</v>
      </c>
      <c r="F13" s="7">
        <f>E8</f>
        <v>0</v>
      </c>
      <c r="G13" s="8">
        <f>B15</f>
        <v>0</v>
      </c>
      <c r="H13" s="8" t="e">
        <f>F13/G13</f>
        <v>#DIV/0!</v>
      </c>
      <c r="I13" s="49" t="e">
        <f>ROUNDDOWN(H13,0)</f>
        <v>#DIV/0!</v>
      </c>
    </row>
    <row r="14" spans="1:9" x14ac:dyDescent="0.25">
      <c r="A14" s="11" t="s">
        <v>26</v>
      </c>
      <c r="B14" s="28"/>
      <c r="D14" s="11" t="s">
        <v>20</v>
      </c>
      <c r="E14" s="13" t="s">
        <v>23</v>
      </c>
      <c r="F14" s="7">
        <f>E9</f>
        <v>0</v>
      </c>
      <c r="G14" s="8">
        <f>B16</f>
        <v>0</v>
      </c>
      <c r="H14" s="8" t="e">
        <f>F14/G14</f>
        <v>#DIV/0!</v>
      </c>
      <c r="I14" s="49" t="e">
        <f>ROUNDUP(H14,0)</f>
        <v>#DIV/0!</v>
      </c>
    </row>
    <row r="15" spans="1:9" x14ac:dyDescent="0.25">
      <c r="A15" s="11" t="s">
        <v>50</v>
      </c>
      <c r="B15" s="5">
        <f>B13*(1+(B4-25)*B14)</f>
        <v>0</v>
      </c>
      <c r="D15" s="11" t="s">
        <v>17</v>
      </c>
      <c r="E15" s="13" t="s">
        <v>22</v>
      </c>
      <c r="F15" s="7">
        <f>E10</f>
        <v>0</v>
      </c>
      <c r="G15" s="8">
        <f>B12</f>
        <v>0</v>
      </c>
      <c r="H15" s="8" t="e">
        <f>F15/G15</f>
        <v>#DIV/0!</v>
      </c>
      <c r="I15" s="49" t="e">
        <f>ROUNDDOWN(H15,0)</f>
        <v>#DIV/0!</v>
      </c>
    </row>
    <row r="16" spans="1:9" x14ac:dyDescent="0.25">
      <c r="A16" s="11" t="s">
        <v>51</v>
      </c>
      <c r="B16" s="5">
        <f>B12*(1+(B6-25)*B14)</f>
        <v>0</v>
      </c>
      <c r="D16" s="11" t="s">
        <v>18</v>
      </c>
      <c r="E16" s="13" t="s">
        <v>7</v>
      </c>
      <c r="F16" s="42">
        <f>E6</f>
        <v>0</v>
      </c>
      <c r="G16" s="8">
        <f>B10</f>
        <v>0</v>
      </c>
      <c r="H16" s="8" t="e">
        <f>F16/G16</f>
        <v>#DIV/0!</v>
      </c>
      <c r="I16" s="49" t="e">
        <f>ROUNDDOWN(H16,0)</f>
        <v>#DIV/0!</v>
      </c>
    </row>
    <row r="17" spans="1:12" ht="15.75" thickBot="1" x14ac:dyDescent="0.3">
      <c r="A17" s="12" t="s">
        <v>52</v>
      </c>
      <c r="B17" s="6">
        <f>B12*(1+(B5-25)*B14)</f>
        <v>0</v>
      </c>
      <c r="D17" s="12" t="s">
        <v>40</v>
      </c>
      <c r="E17" s="14" t="s">
        <v>2</v>
      </c>
      <c r="F17" s="9">
        <f>E7</f>
        <v>0</v>
      </c>
      <c r="G17" s="10">
        <f>B11</f>
        <v>0</v>
      </c>
      <c r="H17" s="10" t="e">
        <f>F17/G17</f>
        <v>#DIV/0!</v>
      </c>
      <c r="I17" s="50" t="e">
        <f>ROUNDDOWN(H17,0)</f>
        <v>#DIV/0!</v>
      </c>
    </row>
    <row r="18" spans="1:12" ht="15.75" thickBot="1" x14ac:dyDescent="0.3">
      <c r="B18" s="2"/>
      <c r="F18" s="1"/>
      <c r="G18" s="1"/>
      <c r="H18" s="4"/>
    </row>
    <row r="19" spans="1:12" ht="15.75" x14ac:dyDescent="0.25">
      <c r="A19" s="23" t="s">
        <v>30</v>
      </c>
      <c r="B19" s="29"/>
      <c r="D19" s="21" t="s">
        <v>54</v>
      </c>
      <c r="E19" s="25" t="s">
        <v>55</v>
      </c>
      <c r="F19" s="22" t="s">
        <v>13</v>
      </c>
    </row>
    <row r="20" spans="1:12" x14ac:dyDescent="0.25">
      <c r="A20" s="11" t="s">
        <v>33</v>
      </c>
      <c r="B20" s="43"/>
      <c r="D20" s="11" t="s">
        <v>15</v>
      </c>
      <c r="E20" s="26"/>
      <c r="F20" s="51" t="e">
        <f>IF(E20&lt;=I17,"ok","fora")</f>
        <v>#DIV/0!</v>
      </c>
    </row>
    <row r="21" spans="1:12" x14ac:dyDescent="0.25">
      <c r="A21" s="11" t="s">
        <v>34</v>
      </c>
      <c r="B21" s="43"/>
      <c r="D21" s="11" t="s">
        <v>14</v>
      </c>
      <c r="E21" s="26"/>
      <c r="F21" s="51" t="e">
        <f>IF(AND(E21&lt;=I13,E21&gt;=I14,E21&lt;=I15),"ok","fora")</f>
        <v>#DIV/0!</v>
      </c>
    </row>
    <row r="22" spans="1:12" x14ac:dyDescent="0.25">
      <c r="A22" s="36" t="s">
        <v>35</v>
      </c>
      <c r="B22" s="44"/>
      <c r="D22" s="11" t="s">
        <v>16</v>
      </c>
      <c r="E22" s="34">
        <f>E21*E20</f>
        <v>0</v>
      </c>
      <c r="F22" s="51" t="e">
        <f>IF(E22&lt;=I16,"ok","fora")</f>
        <v>#DIV/0!</v>
      </c>
    </row>
    <row r="23" spans="1:12" ht="15.75" thickBot="1" x14ac:dyDescent="0.3">
      <c r="A23" s="12" t="s">
        <v>39</v>
      </c>
      <c r="B23" s="45"/>
      <c r="D23" s="11" t="s">
        <v>12</v>
      </c>
      <c r="E23" s="46">
        <f>E22*$B10</f>
        <v>0</v>
      </c>
      <c r="F23" s="51"/>
    </row>
    <row r="24" spans="1:12" ht="15.75" thickBot="1" x14ac:dyDescent="0.3">
      <c r="C24" s="2"/>
      <c r="D24" s="15" t="s">
        <v>30</v>
      </c>
      <c r="E24" s="35" t="e">
        <f>E23/$E$5</f>
        <v>#DIV/0!</v>
      </c>
      <c r="F24" s="52" t="e">
        <f>IF(AND(E24&gt;=B21,E24&lt;=B22),"ideal",IF(AND(E24&gt;=B20,E24&lt;=B23),"tolerado","fora"))</f>
        <v>#DIV/0!</v>
      </c>
      <c r="K24" s="2"/>
      <c r="L24" s="3"/>
    </row>
    <row r="26" spans="1:12" ht="15.75" thickBot="1" x14ac:dyDescent="0.3">
      <c r="E26" s="39"/>
    </row>
    <row r="27" spans="1:12" x14ac:dyDescent="0.25">
      <c r="A27" s="53" t="s">
        <v>43</v>
      </c>
      <c r="B27" s="54"/>
    </row>
    <row r="28" spans="1:12" x14ac:dyDescent="0.25">
      <c r="A28" s="55" t="s">
        <v>42</v>
      </c>
      <c r="B28" s="56"/>
    </row>
    <row r="29" spans="1:12" ht="15.75" thickBot="1" x14ac:dyDescent="0.3">
      <c r="A29" s="57" t="s">
        <v>41</v>
      </c>
      <c r="B29" s="58"/>
    </row>
  </sheetData>
  <mergeCells count="1">
    <mergeCell ref="E1:G1"/>
  </mergeCells>
  <pageMargins left="0.51181102362204722" right="0.51181102362204722" top="0.78740157480314965" bottom="0.78740157480314965" header="0.31496062992125984" footer="0.31496062992125984"/>
  <pageSetup paperSize="9" scale="98" orientation="landscape" r:id="rId1"/>
  <headerFooter>
    <oddFooter>&amp;L&amp;F&amp;C&amp;"-,Negrito"&amp;12&amp;A&amp;R&amp;D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zoomScaleNormal="100" workbookViewId="0">
      <selection activeCell="N8" sqref="N8"/>
    </sheetView>
  </sheetViews>
  <sheetFormatPr defaultRowHeight="15" x14ac:dyDescent="0.25"/>
  <cols>
    <col min="1" max="1" width="27.42578125" customWidth="1"/>
    <col min="2" max="2" width="15.5703125" customWidth="1"/>
    <col min="3" max="3" width="4.140625" customWidth="1"/>
    <col min="4" max="4" width="27.85546875" customWidth="1"/>
    <col min="5" max="6" width="13" customWidth="1"/>
    <col min="7" max="7" width="12.5703125" customWidth="1"/>
    <col min="8" max="8" width="13.85546875" customWidth="1"/>
    <col min="9" max="9" width="12.7109375" bestFit="1" customWidth="1"/>
    <col min="10" max="10" width="10.7109375" customWidth="1"/>
    <col min="11" max="11" width="11" customWidth="1"/>
  </cols>
  <sheetData>
    <row r="1" spans="1:9" s="17" customFormat="1" ht="42.95" customHeight="1" thickBot="1" x14ac:dyDescent="0.3">
      <c r="A1" s="16" t="s">
        <v>44</v>
      </c>
      <c r="B1" s="19"/>
      <c r="C1" s="19"/>
      <c r="D1" s="19"/>
      <c r="E1" s="60" t="s">
        <v>57</v>
      </c>
      <c r="F1" s="60"/>
      <c r="G1" s="60"/>
      <c r="H1" s="19"/>
      <c r="I1" s="18"/>
    </row>
    <row r="2" spans="1:9" ht="15.75" thickBot="1" x14ac:dyDescent="0.3"/>
    <row r="3" spans="1:9" ht="15.75" x14ac:dyDescent="0.25">
      <c r="A3" s="23" t="s">
        <v>1</v>
      </c>
      <c r="B3" s="29" t="s">
        <v>3</v>
      </c>
      <c r="D3" s="23" t="s">
        <v>32</v>
      </c>
      <c r="E3" s="38" t="s">
        <v>29</v>
      </c>
    </row>
    <row r="4" spans="1:9" ht="16.5" thickBot="1" x14ac:dyDescent="0.3">
      <c r="A4" s="11" t="s">
        <v>46</v>
      </c>
      <c r="B4" s="27">
        <v>10</v>
      </c>
      <c r="D4" s="24" t="s">
        <v>0</v>
      </c>
      <c r="E4" s="48" t="s">
        <v>36</v>
      </c>
    </row>
    <row r="5" spans="1:9" x14ac:dyDescent="0.25">
      <c r="A5" s="36" t="s">
        <v>45</v>
      </c>
      <c r="B5" s="47">
        <v>25</v>
      </c>
      <c r="D5" s="37" t="s">
        <v>56</v>
      </c>
      <c r="E5" s="40">
        <v>60000</v>
      </c>
    </row>
    <row r="6" spans="1:9" ht="15.75" thickBot="1" x14ac:dyDescent="0.3">
      <c r="A6" s="12" t="s">
        <v>47</v>
      </c>
      <c r="B6" s="48">
        <v>75</v>
      </c>
      <c r="D6" s="11" t="s">
        <v>27</v>
      </c>
      <c r="E6" s="41">
        <v>75000</v>
      </c>
    </row>
    <row r="7" spans="1:9" ht="15.75" thickBot="1" x14ac:dyDescent="0.3">
      <c r="D7" s="11" t="s">
        <v>6</v>
      </c>
      <c r="E7" s="27">
        <v>120</v>
      </c>
    </row>
    <row r="8" spans="1:9" ht="15.75" x14ac:dyDescent="0.25">
      <c r="A8" s="23" t="s">
        <v>31</v>
      </c>
      <c r="B8" s="38" t="s">
        <v>28</v>
      </c>
      <c r="D8" s="11" t="s">
        <v>24</v>
      </c>
      <c r="E8" s="31">
        <v>1000</v>
      </c>
    </row>
    <row r="9" spans="1:9" ht="16.5" thickBot="1" x14ac:dyDescent="0.3">
      <c r="A9" s="33" t="s">
        <v>0</v>
      </c>
      <c r="B9" s="59" t="s">
        <v>37</v>
      </c>
      <c r="D9" s="11" t="s">
        <v>53</v>
      </c>
      <c r="E9" s="31">
        <v>200</v>
      </c>
    </row>
    <row r="10" spans="1:9" ht="15.75" thickBot="1" x14ac:dyDescent="0.3">
      <c r="A10" s="37" t="s">
        <v>5</v>
      </c>
      <c r="B10" s="38">
        <v>330</v>
      </c>
      <c r="D10" s="12" t="s">
        <v>49</v>
      </c>
      <c r="E10" s="32">
        <v>850</v>
      </c>
    </row>
    <row r="11" spans="1:9" ht="15.75" thickBot="1" x14ac:dyDescent="0.3">
      <c r="A11" s="11" t="s">
        <v>4</v>
      </c>
      <c r="B11" s="27">
        <v>9.25</v>
      </c>
      <c r="E11" s="20"/>
    </row>
    <row r="12" spans="1:9" x14ac:dyDescent="0.25">
      <c r="A12" s="11" t="s">
        <v>48</v>
      </c>
      <c r="B12" s="27">
        <v>37.700000000000003</v>
      </c>
      <c r="D12" s="21" t="s">
        <v>8</v>
      </c>
      <c r="E12" s="30" t="s">
        <v>19</v>
      </c>
      <c r="F12" s="25" t="s">
        <v>9</v>
      </c>
      <c r="G12" s="25" t="s">
        <v>10</v>
      </c>
      <c r="H12" s="25" t="s">
        <v>11</v>
      </c>
      <c r="I12" s="22" t="s">
        <v>38</v>
      </c>
    </row>
    <row r="13" spans="1:9" x14ac:dyDescent="0.25">
      <c r="A13" s="11" t="s">
        <v>21</v>
      </c>
      <c r="B13" s="27">
        <v>45.83</v>
      </c>
      <c r="D13" s="11" t="s">
        <v>17</v>
      </c>
      <c r="E13" s="13" t="s">
        <v>25</v>
      </c>
      <c r="F13" s="7">
        <f>E8</f>
        <v>1000</v>
      </c>
      <c r="G13" s="8">
        <f>B15</f>
        <v>47.892349999999993</v>
      </c>
      <c r="H13" s="8">
        <f>F13/G13</f>
        <v>20.880161445408298</v>
      </c>
      <c r="I13" s="49">
        <f>ROUNDDOWN(H13,0)</f>
        <v>20</v>
      </c>
    </row>
    <row r="14" spans="1:9" x14ac:dyDescent="0.25">
      <c r="A14" s="11" t="s">
        <v>26</v>
      </c>
      <c r="B14" s="28">
        <v>-3.0000000000000001E-3</v>
      </c>
      <c r="D14" s="11" t="s">
        <v>20</v>
      </c>
      <c r="E14" s="13" t="s">
        <v>23</v>
      </c>
      <c r="F14" s="7">
        <f>E9</f>
        <v>200</v>
      </c>
      <c r="G14" s="8">
        <f>B16</f>
        <v>32.045000000000002</v>
      </c>
      <c r="H14" s="8">
        <f>F14/G14</f>
        <v>6.2412232797628331</v>
      </c>
      <c r="I14" s="49">
        <f>ROUNDUP(H14,0)</f>
        <v>7</v>
      </c>
    </row>
    <row r="15" spans="1:9" x14ac:dyDescent="0.25">
      <c r="A15" s="11" t="s">
        <v>50</v>
      </c>
      <c r="B15" s="5">
        <f>B13*(1+(B4-25)*B14)</f>
        <v>47.892349999999993</v>
      </c>
      <c r="D15" s="11" t="s">
        <v>17</v>
      </c>
      <c r="E15" s="13" t="s">
        <v>22</v>
      </c>
      <c r="F15" s="7">
        <f>E10</f>
        <v>850</v>
      </c>
      <c r="G15" s="8">
        <f>B12</f>
        <v>37.700000000000003</v>
      </c>
      <c r="H15" s="8">
        <f>F15/G15</f>
        <v>22.546419098143236</v>
      </c>
      <c r="I15" s="49">
        <f>ROUNDDOWN(H15,0)</f>
        <v>22</v>
      </c>
    </row>
    <row r="16" spans="1:9" x14ac:dyDescent="0.25">
      <c r="A16" s="11" t="s">
        <v>51</v>
      </c>
      <c r="B16" s="5">
        <f>B12*(1+(B6-25)*B14)</f>
        <v>32.045000000000002</v>
      </c>
      <c r="D16" s="11" t="s">
        <v>18</v>
      </c>
      <c r="E16" s="13" t="s">
        <v>7</v>
      </c>
      <c r="F16" s="42">
        <f>E6</f>
        <v>75000</v>
      </c>
      <c r="G16" s="8">
        <f>B10</f>
        <v>330</v>
      </c>
      <c r="H16" s="8">
        <f>F16/G16</f>
        <v>227.27272727272728</v>
      </c>
      <c r="I16" s="49">
        <f>ROUNDDOWN(H16,0)</f>
        <v>227</v>
      </c>
    </row>
    <row r="17" spans="1:12" ht="15.75" thickBot="1" x14ac:dyDescent="0.3">
      <c r="A17" s="12" t="s">
        <v>52</v>
      </c>
      <c r="B17" s="6">
        <f>B12*(1+(B5-25)*B14)</f>
        <v>37.700000000000003</v>
      </c>
      <c r="D17" s="12" t="s">
        <v>40</v>
      </c>
      <c r="E17" s="14" t="s">
        <v>2</v>
      </c>
      <c r="F17" s="9">
        <f>E7</f>
        <v>120</v>
      </c>
      <c r="G17" s="10">
        <f>B11</f>
        <v>9.25</v>
      </c>
      <c r="H17" s="10">
        <f>F17/G17</f>
        <v>12.972972972972974</v>
      </c>
      <c r="I17" s="50">
        <f>ROUNDDOWN(H17,0)</f>
        <v>12</v>
      </c>
    </row>
    <row r="18" spans="1:12" ht="15.75" thickBot="1" x14ac:dyDescent="0.3">
      <c r="B18" s="2"/>
      <c r="F18" s="1"/>
      <c r="G18" s="1"/>
      <c r="H18" s="4"/>
    </row>
    <row r="19" spans="1:12" ht="15.75" x14ac:dyDescent="0.25">
      <c r="A19" s="23" t="s">
        <v>30</v>
      </c>
      <c r="B19" s="29"/>
      <c r="D19" s="21" t="s">
        <v>54</v>
      </c>
      <c r="E19" s="25" t="s">
        <v>55</v>
      </c>
      <c r="F19" s="22" t="s">
        <v>13</v>
      </c>
    </row>
    <row r="20" spans="1:12" x14ac:dyDescent="0.25">
      <c r="A20" s="11" t="s">
        <v>33</v>
      </c>
      <c r="B20" s="43">
        <v>0.8</v>
      </c>
      <c r="D20" s="11" t="s">
        <v>15</v>
      </c>
      <c r="E20" s="26">
        <v>13</v>
      </c>
      <c r="F20" s="51" t="str">
        <f>IF(E20&lt;=I17,"ok","fora")</f>
        <v>fora</v>
      </c>
    </row>
    <row r="21" spans="1:12" x14ac:dyDescent="0.25">
      <c r="A21" s="11" t="s">
        <v>34</v>
      </c>
      <c r="B21" s="43">
        <v>1</v>
      </c>
      <c r="D21" s="11" t="s">
        <v>14</v>
      </c>
      <c r="E21" s="26">
        <v>18</v>
      </c>
      <c r="F21" s="51" t="str">
        <f>IF(AND(E21&lt;=I13,E21&gt;=I14,E21&lt;=I15),"ok","fora")</f>
        <v>ok</v>
      </c>
    </row>
    <row r="22" spans="1:12" x14ac:dyDescent="0.25">
      <c r="A22" s="36" t="s">
        <v>35</v>
      </c>
      <c r="B22" s="44">
        <v>1.2</v>
      </c>
      <c r="D22" s="11" t="s">
        <v>16</v>
      </c>
      <c r="E22" s="34">
        <f>E21*E20</f>
        <v>234</v>
      </c>
      <c r="F22" s="51" t="str">
        <f>IF(E22&lt;=I16,"ok","fora")</f>
        <v>fora</v>
      </c>
    </row>
    <row r="23" spans="1:12" ht="15.75" thickBot="1" x14ac:dyDescent="0.3">
      <c r="A23" s="12" t="s">
        <v>39</v>
      </c>
      <c r="B23" s="45">
        <v>1.35</v>
      </c>
      <c r="D23" s="11" t="s">
        <v>12</v>
      </c>
      <c r="E23" s="46">
        <f>E22*$B10</f>
        <v>77220</v>
      </c>
      <c r="F23" s="51"/>
    </row>
    <row r="24" spans="1:12" ht="15.75" thickBot="1" x14ac:dyDescent="0.3">
      <c r="C24" s="2"/>
      <c r="D24" s="15" t="s">
        <v>30</v>
      </c>
      <c r="E24" s="35">
        <f>E23/$E$5</f>
        <v>1.2869999999999999</v>
      </c>
      <c r="F24" s="52" t="str">
        <f>IF(AND(E24&gt;=B21,E24&lt;=B22),"ideal",IF(AND(E24&gt;=B20,E24&lt;=B23),"tolerado","fora"))</f>
        <v>tolerado</v>
      </c>
      <c r="K24" s="2"/>
      <c r="L24" s="3"/>
    </row>
    <row r="26" spans="1:12" ht="15.75" thickBot="1" x14ac:dyDescent="0.3">
      <c r="E26" s="39"/>
    </row>
    <row r="27" spans="1:12" x14ac:dyDescent="0.25">
      <c r="A27" s="53" t="s">
        <v>43</v>
      </c>
      <c r="B27" s="54"/>
    </row>
    <row r="28" spans="1:12" x14ac:dyDescent="0.25">
      <c r="A28" s="55" t="s">
        <v>42</v>
      </c>
      <c r="B28" s="56"/>
    </row>
    <row r="29" spans="1:12" ht="15.75" thickBot="1" x14ac:dyDescent="0.3">
      <c r="A29" s="57" t="s">
        <v>41</v>
      </c>
      <c r="B29" s="58"/>
    </row>
  </sheetData>
  <mergeCells count="1">
    <mergeCell ref="E1:G1"/>
  </mergeCells>
  <pageMargins left="0.51181102362204722" right="0.51181102362204722" top="0.78740157480314965" bottom="0.78740157480314965" header="0.31496062992125984" footer="0.31496062992125984"/>
  <pageSetup paperSize="9" scale="98" orientation="landscape" r:id="rId1"/>
  <headerFooter>
    <oddFooter>&amp;L&amp;F&amp;C&amp;"-,Negrito"&amp;12&amp;A&amp;R&amp;D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Configuração Módulos-Inversor</vt:lpstr>
      <vt:lpstr>Exemplo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Rauschmayer</dc:creator>
  <cp:lastModifiedBy>Hans</cp:lastModifiedBy>
  <cp:lastPrinted>2018-05-04T10:03:45Z</cp:lastPrinted>
  <dcterms:created xsi:type="dcterms:W3CDTF">2014-05-03T14:19:01Z</dcterms:created>
  <dcterms:modified xsi:type="dcterms:W3CDTF">2019-07-12T12:33:02Z</dcterms:modified>
</cp:coreProperties>
</file>